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4" windowWidth="15300" windowHeight="9264"/>
  </bookViews>
  <sheets>
    <sheet name="AUSD Capital Appreciation Bonds" sheetId="1" r:id="rId1"/>
  </sheets>
  <calcPr calcId="125725"/>
</workbook>
</file>

<file path=xl/calcChain.xml><?xml version="1.0" encoding="utf-8"?>
<calcChain xmlns="http://schemas.openxmlformats.org/spreadsheetml/2006/main">
  <c r="M13" i="1"/>
  <c r="M17"/>
  <c r="M21"/>
  <c r="M25"/>
  <c r="M29"/>
  <c r="M33"/>
  <c r="M35"/>
  <c r="M37"/>
  <c r="M38"/>
  <c r="M39"/>
  <c r="M40"/>
  <c r="M41"/>
  <c r="M42"/>
  <c r="M43"/>
  <c r="M12"/>
  <c r="L43"/>
  <c r="L42"/>
  <c r="L41"/>
  <c r="L40"/>
  <c r="L39"/>
  <c r="L38"/>
  <c r="L37"/>
  <c r="L13"/>
  <c r="L14"/>
  <c r="M14" s="1"/>
  <c r="L15"/>
  <c r="M15" s="1"/>
  <c r="L16"/>
  <c r="M16" s="1"/>
  <c r="L17"/>
  <c r="L18"/>
  <c r="M18" s="1"/>
  <c r="L19"/>
  <c r="M19" s="1"/>
  <c r="L20"/>
  <c r="M20" s="1"/>
  <c r="L21"/>
  <c r="L22"/>
  <c r="M22" s="1"/>
  <c r="L23"/>
  <c r="M23" s="1"/>
  <c r="L24"/>
  <c r="M24" s="1"/>
  <c r="L25"/>
  <c r="L26"/>
  <c r="M26" s="1"/>
  <c r="L27"/>
  <c r="M27" s="1"/>
  <c r="L28"/>
  <c r="M28" s="1"/>
  <c r="L29"/>
  <c r="L30"/>
  <c r="M30" s="1"/>
  <c r="L31"/>
  <c r="M31" s="1"/>
  <c r="L32"/>
  <c r="M32" s="1"/>
  <c r="L33"/>
  <c r="L34"/>
  <c r="M34" s="1"/>
  <c r="L35"/>
  <c r="L36"/>
  <c r="M36" s="1"/>
  <c r="L12"/>
  <c r="I44"/>
  <c r="H44"/>
  <c r="F44"/>
  <c r="E44"/>
  <c r="D44"/>
  <c r="C44"/>
  <c r="B44"/>
  <c r="F36"/>
  <c r="K44"/>
  <c r="J44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43"/>
  <c r="F12"/>
  <c r="I2"/>
  <c r="M44" l="1"/>
  <c r="N23" s="1"/>
  <c r="N15"/>
  <c r="N27"/>
  <c r="N31"/>
  <c r="N43"/>
  <c r="N14"/>
  <c r="N26"/>
  <c r="N30"/>
  <c r="N42"/>
  <c r="N17"/>
  <c r="N29"/>
  <c r="N33"/>
  <c r="N12"/>
  <c r="N16"/>
  <c r="N24"/>
  <c r="N28"/>
  <c r="N32"/>
  <c r="N36"/>
  <c r="N40"/>
  <c r="N13"/>
  <c r="L44"/>
  <c r="N20" l="1"/>
  <c r="N37"/>
  <c r="N21"/>
  <c r="N34"/>
  <c r="N18"/>
  <c r="N35"/>
  <c r="N19"/>
  <c r="N41"/>
  <c r="N25"/>
  <c r="N38"/>
  <c r="N22"/>
  <c r="N39"/>
</calcChain>
</file>

<file path=xl/sharedStrings.xml><?xml version="1.0" encoding="utf-8"?>
<sst xmlns="http://schemas.openxmlformats.org/spreadsheetml/2006/main" count="44" uniqueCount="20">
  <si>
    <t>ALAMEDA CITY UNIFIED SCHOOL DISTRICT</t>
  </si>
  <si>
    <t>Alameda County, California</t>
  </si>
  <si>
    <t>Election of 2004 General Obligation Bonds, Series A</t>
  </si>
  <si>
    <t>Period Ending</t>
  </si>
  <si>
    <t>Annual Principal</t>
  </si>
  <si>
    <t>Payment</t>
  </si>
  <si>
    <t>August 1</t>
  </si>
  <si>
    <t>Annual Interest</t>
  </si>
  <si>
    <t>Annual</t>
  </si>
  <si>
    <t>Accreted Interest</t>
  </si>
  <si>
    <t>Debt Service</t>
  </si>
  <si>
    <t>Total</t>
  </si>
  <si>
    <t>Current Interest Bonds</t>
  </si>
  <si>
    <t>Capital Appreciation Bonds</t>
  </si>
  <si>
    <t>Election of 2004 General Obligation Bonds, Series B</t>
  </si>
  <si>
    <t>Combined</t>
  </si>
  <si>
    <t>Balance</t>
  </si>
  <si>
    <t>Owed (EOY)</t>
  </si>
  <si>
    <t>Issued</t>
  </si>
  <si>
    <t>~$14.7 mil.  in state matching funds, not reported here.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</si>
</sst>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16" fontId="3" fillId="0" borderId="0" xfId="0" quotePrefix="1" applyNumberFormat="1" applyFont="1" applyAlignment="1">
      <alignment horizontal="center"/>
    </xf>
    <xf numFmtId="0" fontId="3" fillId="0" borderId="0" xfId="0" applyFont="1" applyAlignment="1">
      <alignment horizontal="center"/>
    </xf>
    <xf numFmtId="44" fontId="4" fillId="0" borderId="0" xfId="1" applyFont="1"/>
    <xf numFmtId="44" fontId="5" fillId="0" borderId="0" xfId="1" applyFont="1"/>
    <xf numFmtId="44" fontId="0" fillId="0" borderId="0" xfId="0" applyNumberFormat="1"/>
    <xf numFmtId="44" fontId="4" fillId="0" borderId="0" xfId="0" applyNumberFormat="1" applyFont="1"/>
    <xf numFmtId="44" fontId="5" fillId="0" borderId="0" xfId="0" applyNumberFormat="1" applyFont="1"/>
    <xf numFmtId="0" fontId="4" fillId="0" borderId="0" xfId="0" applyFont="1"/>
    <xf numFmtId="44" fontId="4" fillId="0" borderId="1" xfId="1" applyFont="1" applyBorder="1"/>
    <xf numFmtId="44" fontId="4" fillId="0" borderId="1" xfId="0" applyNumberFormat="1" applyFont="1" applyBorder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4" fontId="4" fillId="0" borderId="0" xfId="1" applyFont="1" applyBorder="1"/>
    <xf numFmtId="44" fontId="4" fillId="0" borderId="0" xfId="0" applyNumberFormat="1" applyFont="1" applyBorder="1"/>
    <xf numFmtId="0" fontId="3" fillId="0" borderId="0" xfId="0" applyFont="1" applyBorder="1" applyAlignment="1">
      <alignment horizontal="center"/>
    </xf>
    <xf numFmtId="164" fontId="7" fillId="0" borderId="0" xfId="1" applyNumberFormat="1" applyFont="1"/>
    <xf numFmtId="164" fontId="7" fillId="0" borderId="1" xfId="1" applyNumberFormat="1" applyFont="1" applyBorder="1"/>
    <xf numFmtId="164" fontId="2" fillId="0" borderId="0" xfId="0" applyNumberFormat="1" applyFont="1"/>
    <xf numFmtId="164" fontId="7" fillId="2" borderId="0" xfId="1" applyNumberFormat="1" applyFont="1" applyFill="1"/>
    <xf numFmtId="0" fontId="0" fillId="0" borderId="0" xfId="0" applyFont="1" applyAlignment="1">
      <alignment horizontal="center"/>
    </xf>
    <xf numFmtId="0" fontId="5" fillId="0" borderId="0" xfId="0" applyFont="1"/>
    <xf numFmtId="0" fontId="8" fillId="0" borderId="0" xfId="0" applyFont="1"/>
    <xf numFmtId="0" fontId="0" fillId="2" borderId="0" xfId="0" applyFont="1" applyFill="1" applyAlignment="1">
      <alignment horizontal="center"/>
    </xf>
    <xf numFmtId="44" fontId="4" fillId="2" borderId="0" xfId="1" applyFont="1" applyFill="1"/>
    <xf numFmtId="44" fontId="4" fillId="2" borderId="0" xfId="0" applyNumberFormat="1" applyFont="1" applyFill="1"/>
    <xf numFmtId="0" fontId="4" fillId="2" borderId="0" xfId="0" applyFont="1" applyFill="1"/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abSelected="1" workbookViewId="0">
      <selection activeCell="A3" sqref="A3"/>
    </sheetView>
  </sheetViews>
  <sheetFormatPr defaultRowHeight="14.4"/>
  <cols>
    <col min="1" max="1" width="11.6640625" customWidth="1"/>
    <col min="2" max="6" width="14.77734375" customWidth="1"/>
    <col min="7" max="7" width="1.5546875" customWidth="1"/>
    <col min="8" max="12" width="14.77734375" customWidth="1"/>
    <col min="13" max="13" width="15.21875" customWidth="1"/>
    <col min="14" max="14" width="14.77734375" customWidth="1"/>
  </cols>
  <sheetData>
    <row r="1" spans="1:14">
      <c r="A1" s="22" t="s">
        <v>18</v>
      </c>
      <c r="H1" s="22" t="s">
        <v>18</v>
      </c>
    </row>
    <row r="2" spans="1:14">
      <c r="A2" s="5">
        <v>40998093.450000003</v>
      </c>
      <c r="H2" s="5">
        <v>21997233.399999999</v>
      </c>
      <c r="I2" s="8">
        <f>A2+H2</f>
        <v>62995326.850000001</v>
      </c>
      <c r="K2" s="23" t="s">
        <v>19</v>
      </c>
    </row>
    <row r="3" spans="1:14">
      <c r="A3" t="s">
        <v>0</v>
      </c>
      <c r="H3" t="s">
        <v>0</v>
      </c>
      <c r="K3" s="23"/>
    </row>
    <row r="4" spans="1:14">
      <c r="A4" t="s">
        <v>1</v>
      </c>
      <c r="H4" t="s">
        <v>1</v>
      </c>
    </row>
    <row r="5" spans="1:14">
      <c r="A5" t="s">
        <v>2</v>
      </c>
      <c r="H5" t="s">
        <v>14</v>
      </c>
    </row>
    <row r="7" spans="1:14">
      <c r="B7" s="28" t="s">
        <v>12</v>
      </c>
      <c r="C7" s="28"/>
      <c r="D7" s="28" t="s">
        <v>13</v>
      </c>
      <c r="E7" s="28"/>
      <c r="F7" s="16"/>
      <c r="H7" s="28" t="s">
        <v>12</v>
      </c>
      <c r="I7" s="28"/>
      <c r="J7" s="28" t="s">
        <v>13</v>
      </c>
      <c r="K7" s="29"/>
      <c r="L7" s="16"/>
      <c r="M7" s="16"/>
    </row>
    <row r="8" spans="1:14">
      <c r="A8" s="1"/>
      <c r="B8" s="1"/>
      <c r="C8" s="1"/>
      <c r="D8" s="1"/>
      <c r="E8" s="1" t="s">
        <v>8</v>
      </c>
      <c r="F8" s="1" t="s">
        <v>11</v>
      </c>
      <c r="H8" s="1"/>
      <c r="I8" s="1"/>
      <c r="J8" s="1"/>
      <c r="K8" s="1" t="s">
        <v>8</v>
      </c>
      <c r="L8" s="1" t="s">
        <v>11</v>
      </c>
      <c r="M8" s="12" t="s">
        <v>15</v>
      </c>
    </row>
    <row r="9" spans="1:14">
      <c r="A9" s="1" t="s">
        <v>3</v>
      </c>
      <c r="B9" s="1" t="s">
        <v>4</v>
      </c>
      <c r="C9" s="1" t="s">
        <v>7</v>
      </c>
      <c r="D9" s="1" t="s">
        <v>4</v>
      </c>
      <c r="E9" s="1" t="s">
        <v>9</v>
      </c>
      <c r="F9" s="1" t="s">
        <v>8</v>
      </c>
      <c r="H9" s="1" t="s">
        <v>4</v>
      </c>
      <c r="I9" s="1" t="s">
        <v>7</v>
      </c>
      <c r="J9" s="1" t="s">
        <v>4</v>
      </c>
      <c r="K9" s="1" t="s">
        <v>9</v>
      </c>
      <c r="L9" s="1" t="s">
        <v>8</v>
      </c>
      <c r="M9" s="12" t="s">
        <v>8</v>
      </c>
      <c r="N9" s="12" t="s">
        <v>16</v>
      </c>
    </row>
    <row r="10" spans="1:14">
      <c r="A10" s="2" t="s">
        <v>6</v>
      </c>
      <c r="B10" s="3" t="s">
        <v>5</v>
      </c>
      <c r="C10" s="3" t="s">
        <v>5</v>
      </c>
      <c r="D10" s="3" t="s">
        <v>5</v>
      </c>
      <c r="E10" s="3" t="s">
        <v>5</v>
      </c>
      <c r="F10" s="3" t="s">
        <v>10</v>
      </c>
      <c r="H10" s="3" t="s">
        <v>5</v>
      </c>
      <c r="I10" s="3" t="s">
        <v>5</v>
      </c>
      <c r="J10" s="3" t="s">
        <v>5</v>
      </c>
      <c r="K10" s="3" t="s">
        <v>5</v>
      </c>
      <c r="L10" s="3" t="s">
        <v>10</v>
      </c>
      <c r="M10" s="13" t="s">
        <v>10</v>
      </c>
      <c r="N10" s="13" t="s">
        <v>17</v>
      </c>
    </row>
    <row r="11" spans="1:14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4">
      <c r="A12" s="21">
        <v>2005</v>
      </c>
      <c r="B12" s="4">
        <v>0</v>
      </c>
      <c r="C12" s="4">
        <v>75611.64</v>
      </c>
      <c r="D12" s="4">
        <v>0</v>
      </c>
      <c r="E12" s="4">
        <v>0</v>
      </c>
      <c r="F12" s="7">
        <f>B12+C12+D12+E12</f>
        <v>75611.64</v>
      </c>
      <c r="G12" s="9"/>
      <c r="H12" s="4">
        <v>0</v>
      </c>
      <c r="I12" s="4">
        <v>0</v>
      </c>
      <c r="J12" s="4">
        <v>0</v>
      </c>
      <c r="K12" s="4">
        <v>0</v>
      </c>
      <c r="L12" s="4">
        <f>H12+I12+J12+K12</f>
        <v>0</v>
      </c>
      <c r="M12" s="17">
        <f>F12+L12</f>
        <v>75611.64</v>
      </c>
      <c r="N12" s="19">
        <f>$M$44-SUM(M12)</f>
        <v>175838847.16000003</v>
      </c>
    </row>
    <row r="13" spans="1:14">
      <c r="A13" s="21">
        <v>2006</v>
      </c>
      <c r="B13" s="4">
        <v>0</v>
      </c>
      <c r="C13" s="4">
        <v>99343.76</v>
      </c>
      <c r="D13" s="4">
        <v>0</v>
      </c>
      <c r="E13" s="4">
        <v>0</v>
      </c>
      <c r="F13" s="7">
        <f t="shared" ref="F13:F35" si="0">B13+C13+D13+E13</f>
        <v>99343.76</v>
      </c>
      <c r="G13" s="9"/>
      <c r="H13" s="4">
        <v>0</v>
      </c>
      <c r="I13" s="4">
        <v>198465.08</v>
      </c>
      <c r="J13" s="4">
        <v>0</v>
      </c>
      <c r="K13" s="4">
        <v>0</v>
      </c>
      <c r="L13" s="4">
        <f t="shared" ref="L13:L36" si="1">H13+I13+J13+K13</f>
        <v>198465.08</v>
      </c>
      <c r="M13" s="17">
        <f t="shared" ref="M13:M43" si="2">F13+L13</f>
        <v>297808.83999999997</v>
      </c>
      <c r="N13" s="19">
        <f>$M$44-SUM($M$12:M13)</f>
        <v>175541038.32000002</v>
      </c>
    </row>
    <row r="14" spans="1:14">
      <c r="A14" s="21">
        <v>2007</v>
      </c>
      <c r="B14" s="4">
        <v>0</v>
      </c>
      <c r="C14" s="4">
        <v>99343.76</v>
      </c>
      <c r="D14" s="4">
        <v>0</v>
      </c>
      <c r="E14" s="4">
        <v>0</v>
      </c>
      <c r="F14" s="7">
        <f t="shared" si="0"/>
        <v>99343.76</v>
      </c>
      <c r="G14" s="9"/>
      <c r="H14" s="4">
        <v>50000</v>
      </c>
      <c r="I14" s="4">
        <v>182730</v>
      </c>
      <c r="J14" s="4">
        <v>0</v>
      </c>
      <c r="K14" s="4">
        <v>0</v>
      </c>
      <c r="L14" s="4">
        <f t="shared" si="1"/>
        <v>232730</v>
      </c>
      <c r="M14" s="17">
        <f t="shared" si="2"/>
        <v>332073.76</v>
      </c>
      <c r="N14" s="19">
        <f>$M$44-SUM($M$12:M14)</f>
        <v>175208964.56</v>
      </c>
    </row>
    <row r="15" spans="1:14">
      <c r="A15" s="21">
        <v>2008</v>
      </c>
      <c r="B15" s="4">
        <v>115000</v>
      </c>
      <c r="C15" s="4">
        <v>99343.76</v>
      </c>
      <c r="D15" s="4">
        <v>0</v>
      </c>
      <c r="E15" s="4">
        <v>0</v>
      </c>
      <c r="F15" s="7">
        <f t="shared" si="0"/>
        <v>214343.76</v>
      </c>
      <c r="G15" s="9"/>
      <c r="H15" s="4">
        <v>75000</v>
      </c>
      <c r="I15" s="4">
        <v>181105</v>
      </c>
      <c r="J15" s="4">
        <v>0</v>
      </c>
      <c r="K15" s="4">
        <v>0</v>
      </c>
      <c r="L15" s="4">
        <f t="shared" si="1"/>
        <v>256105</v>
      </c>
      <c r="M15" s="17">
        <f t="shared" si="2"/>
        <v>470448.76</v>
      </c>
      <c r="N15" s="19">
        <f>$M$44-SUM($M$12:M15)</f>
        <v>174738515.80000001</v>
      </c>
    </row>
    <row r="16" spans="1:14">
      <c r="A16" s="21">
        <v>2009</v>
      </c>
      <c r="B16" s="4">
        <v>255000</v>
      </c>
      <c r="C16" s="4">
        <v>96468.76</v>
      </c>
      <c r="D16" s="4">
        <v>0</v>
      </c>
      <c r="E16" s="4">
        <v>0</v>
      </c>
      <c r="F16" s="7">
        <f t="shared" si="0"/>
        <v>351468.76</v>
      </c>
      <c r="G16" s="9"/>
      <c r="H16" s="4">
        <v>85000</v>
      </c>
      <c r="I16" s="4">
        <v>178667.5</v>
      </c>
      <c r="J16" s="4">
        <v>0</v>
      </c>
      <c r="K16" s="4">
        <v>0</v>
      </c>
      <c r="L16" s="4">
        <f t="shared" si="1"/>
        <v>263667.5</v>
      </c>
      <c r="M16" s="17">
        <f t="shared" si="2"/>
        <v>615136.26</v>
      </c>
      <c r="N16" s="19">
        <f>$M$44-SUM($M$12:M16)</f>
        <v>174123379.54000002</v>
      </c>
    </row>
    <row r="17" spans="1:14">
      <c r="A17" s="21">
        <v>2010</v>
      </c>
      <c r="B17" s="4">
        <v>410000</v>
      </c>
      <c r="C17" s="4">
        <v>88818.76</v>
      </c>
      <c r="D17" s="4">
        <v>0</v>
      </c>
      <c r="E17" s="4">
        <v>0</v>
      </c>
      <c r="F17" s="7">
        <f t="shared" si="0"/>
        <v>498818.76</v>
      </c>
      <c r="G17" s="9"/>
      <c r="H17" s="4">
        <v>95000</v>
      </c>
      <c r="I17" s="4">
        <v>175905</v>
      </c>
      <c r="J17" s="4">
        <v>0</v>
      </c>
      <c r="K17" s="4">
        <v>0</v>
      </c>
      <c r="L17" s="4">
        <f t="shared" si="1"/>
        <v>270905</v>
      </c>
      <c r="M17" s="17">
        <f t="shared" si="2"/>
        <v>769723.76</v>
      </c>
      <c r="N17" s="19">
        <f>$M$44-SUM($M$12:M17)</f>
        <v>173353655.78</v>
      </c>
    </row>
    <row r="18" spans="1:14">
      <c r="A18" s="21">
        <v>2011</v>
      </c>
      <c r="B18" s="4">
        <v>565000</v>
      </c>
      <c r="C18" s="4">
        <v>76518.759999999995</v>
      </c>
      <c r="D18" s="4">
        <v>0</v>
      </c>
      <c r="E18" s="4">
        <v>0</v>
      </c>
      <c r="F18" s="7">
        <f t="shared" si="0"/>
        <v>641518.76</v>
      </c>
      <c r="G18" s="9"/>
      <c r="H18" s="4">
        <v>110000</v>
      </c>
      <c r="I18" s="4">
        <v>172817.5</v>
      </c>
      <c r="J18" s="4">
        <v>0</v>
      </c>
      <c r="K18" s="4">
        <v>0</v>
      </c>
      <c r="L18" s="4">
        <f t="shared" si="1"/>
        <v>282817.5</v>
      </c>
      <c r="M18" s="17">
        <f t="shared" si="2"/>
        <v>924336.26</v>
      </c>
      <c r="N18" s="19">
        <f>$M$44-SUM($M$12:M18)</f>
        <v>172429319.52000001</v>
      </c>
    </row>
    <row r="19" spans="1:14">
      <c r="A19" s="21">
        <v>2012</v>
      </c>
      <c r="B19" s="4">
        <v>735000</v>
      </c>
      <c r="C19" s="4">
        <v>58156.26</v>
      </c>
      <c r="D19" s="4">
        <v>0</v>
      </c>
      <c r="E19" s="4">
        <v>0</v>
      </c>
      <c r="F19" s="7">
        <f t="shared" si="0"/>
        <v>793156.26</v>
      </c>
      <c r="G19" s="9"/>
      <c r="H19" s="4">
        <v>120000</v>
      </c>
      <c r="I19" s="4">
        <v>169242.5</v>
      </c>
      <c r="J19" s="4">
        <v>0</v>
      </c>
      <c r="K19" s="4">
        <v>0</v>
      </c>
      <c r="L19" s="4">
        <f t="shared" si="1"/>
        <v>289242.5</v>
      </c>
      <c r="M19" s="17">
        <f t="shared" si="2"/>
        <v>1082398.76</v>
      </c>
      <c r="N19" s="19">
        <f>$M$44-SUM($M$12:M19)</f>
        <v>171346920.76000002</v>
      </c>
    </row>
    <row r="20" spans="1:14">
      <c r="A20" s="21">
        <v>2013</v>
      </c>
      <c r="B20" s="4">
        <v>920000</v>
      </c>
      <c r="C20" s="4">
        <v>33350</v>
      </c>
      <c r="D20" s="4">
        <v>0</v>
      </c>
      <c r="E20" s="4">
        <v>0</v>
      </c>
      <c r="F20" s="7">
        <f t="shared" si="0"/>
        <v>953350</v>
      </c>
      <c r="G20" s="9"/>
      <c r="H20" s="4">
        <v>130000</v>
      </c>
      <c r="I20" s="4">
        <v>165042.5</v>
      </c>
      <c r="J20" s="4">
        <v>0</v>
      </c>
      <c r="K20" s="4">
        <v>0</v>
      </c>
      <c r="L20" s="4">
        <f t="shared" si="1"/>
        <v>295042.5</v>
      </c>
      <c r="M20" s="17">
        <f t="shared" si="2"/>
        <v>1248392.5</v>
      </c>
      <c r="N20" s="19">
        <f>$M$44-SUM($M$12:M20)</f>
        <v>170098528.26000002</v>
      </c>
    </row>
    <row r="21" spans="1:14">
      <c r="A21" s="21">
        <v>2014</v>
      </c>
      <c r="B21" s="4">
        <v>0</v>
      </c>
      <c r="C21" s="4">
        <v>0</v>
      </c>
      <c r="D21" s="4">
        <v>742634.4</v>
      </c>
      <c r="E21" s="4">
        <v>367365.6</v>
      </c>
      <c r="F21" s="7">
        <f t="shared" si="0"/>
        <v>1110000</v>
      </c>
      <c r="G21" s="9"/>
      <c r="H21" s="4">
        <v>145000</v>
      </c>
      <c r="I21" s="4">
        <v>160492.5</v>
      </c>
      <c r="J21" s="4">
        <v>0</v>
      </c>
      <c r="K21" s="4">
        <v>0</v>
      </c>
      <c r="L21" s="4">
        <f t="shared" si="1"/>
        <v>305492.5</v>
      </c>
      <c r="M21" s="17">
        <f t="shared" si="2"/>
        <v>1415492.5</v>
      </c>
      <c r="N21" s="19">
        <f>$M$44-SUM($M$12:M21)</f>
        <v>168683035.76000002</v>
      </c>
    </row>
    <row r="22" spans="1:14">
      <c r="A22" s="21">
        <v>2015</v>
      </c>
      <c r="B22" s="4">
        <v>0</v>
      </c>
      <c r="C22" s="4">
        <v>0</v>
      </c>
      <c r="D22" s="4">
        <v>3314118.3</v>
      </c>
      <c r="E22" s="4">
        <v>1940881.7</v>
      </c>
      <c r="F22" s="7">
        <f t="shared" si="0"/>
        <v>5255000</v>
      </c>
      <c r="G22" s="9"/>
      <c r="H22" s="4">
        <v>165000</v>
      </c>
      <c r="I22" s="4">
        <v>155417.5</v>
      </c>
      <c r="J22" s="4">
        <v>0</v>
      </c>
      <c r="K22" s="4">
        <v>0</v>
      </c>
      <c r="L22" s="4">
        <f t="shared" si="1"/>
        <v>320417.5</v>
      </c>
      <c r="M22" s="17">
        <f t="shared" si="2"/>
        <v>5575417.5</v>
      </c>
      <c r="N22" s="19">
        <f>$M$44-SUM($M$12:M22)</f>
        <v>163107618.26000002</v>
      </c>
    </row>
    <row r="23" spans="1:14">
      <c r="A23" s="21">
        <v>2016</v>
      </c>
      <c r="B23" s="4">
        <v>0</v>
      </c>
      <c r="C23" s="4">
        <v>0</v>
      </c>
      <c r="D23" s="4">
        <v>3221744.75</v>
      </c>
      <c r="E23" s="4">
        <v>2203255.25</v>
      </c>
      <c r="F23" s="7">
        <f t="shared" si="0"/>
        <v>5425000</v>
      </c>
      <c r="G23" s="9"/>
      <c r="H23" s="4">
        <v>180000</v>
      </c>
      <c r="I23" s="4">
        <v>148817.5</v>
      </c>
      <c r="J23" s="4">
        <v>0</v>
      </c>
      <c r="K23" s="4">
        <v>0</v>
      </c>
      <c r="L23" s="4">
        <f t="shared" si="1"/>
        <v>328817.5</v>
      </c>
      <c r="M23" s="17">
        <f t="shared" si="2"/>
        <v>5753817.5</v>
      </c>
      <c r="N23" s="19">
        <f>$M$44-SUM($M$12:M23)</f>
        <v>157353800.76000002</v>
      </c>
    </row>
    <row r="24" spans="1:14">
      <c r="A24" s="21">
        <v>2017</v>
      </c>
      <c r="B24" s="4">
        <v>0</v>
      </c>
      <c r="C24" s="4">
        <v>0</v>
      </c>
      <c r="D24" s="4">
        <v>3148832.95</v>
      </c>
      <c r="E24" s="4">
        <v>2456167.0499999998</v>
      </c>
      <c r="F24" s="7">
        <f t="shared" si="0"/>
        <v>5605000</v>
      </c>
      <c r="G24" s="9"/>
      <c r="H24" s="4">
        <v>195000</v>
      </c>
      <c r="I24" s="4">
        <v>142067.5</v>
      </c>
      <c r="J24" s="4">
        <v>0</v>
      </c>
      <c r="K24" s="4">
        <v>0</v>
      </c>
      <c r="L24" s="4">
        <f t="shared" si="1"/>
        <v>337067.5</v>
      </c>
      <c r="M24" s="17">
        <f t="shared" si="2"/>
        <v>5942067.5</v>
      </c>
      <c r="N24" s="19">
        <f>$M$44-SUM($M$12:M24)</f>
        <v>151411733.26000002</v>
      </c>
    </row>
    <row r="25" spans="1:14">
      <c r="A25" s="21">
        <v>2018</v>
      </c>
      <c r="B25" s="4">
        <v>0</v>
      </c>
      <c r="C25" s="4">
        <v>0</v>
      </c>
      <c r="D25" s="4">
        <v>3060727.8</v>
      </c>
      <c r="E25" s="4">
        <v>2724272.2</v>
      </c>
      <c r="F25" s="7">
        <f t="shared" si="0"/>
        <v>5785000</v>
      </c>
      <c r="G25" s="9"/>
      <c r="H25" s="4">
        <v>215000</v>
      </c>
      <c r="I25" s="4">
        <v>134755</v>
      </c>
      <c r="J25" s="4">
        <v>0</v>
      </c>
      <c r="K25" s="4">
        <v>0</v>
      </c>
      <c r="L25" s="4">
        <f t="shared" si="1"/>
        <v>349755</v>
      </c>
      <c r="M25" s="17">
        <f t="shared" si="2"/>
        <v>6134755</v>
      </c>
      <c r="N25" s="19">
        <f>$M$44-SUM($M$12:M25)</f>
        <v>145276978.26000002</v>
      </c>
    </row>
    <row r="26" spans="1:14">
      <c r="A26" s="21">
        <v>2019</v>
      </c>
      <c r="B26" s="4">
        <v>0</v>
      </c>
      <c r="C26" s="4">
        <v>0</v>
      </c>
      <c r="D26" s="4">
        <v>2979433.75</v>
      </c>
      <c r="E26" s="4">
        <v>2995566.25</v>
      </c>
      <c r="F26" s="7">
        <f t="shared" si="0"/>
        <v>5975000</v>
      </c>
      <c r="G26" s="9"/>
      <c r="H26" s="4">
        <v>235000</v>
      </c>
      <c r="I26" s="4">
        <v>126155</v>
      </c>
      <c r="J26" s="4">
        <v>0</v>
      </c>
      <c r="K26" s="4">
        <v>0</v>
      </c>
      <c r="L26" s="4">
        <f t="shared" si="1"/>
        <v>361155</v>
      </c>
      <c r="M26" s="17">
        <f t="shared" si="2"/>
        <v>6336155</v>
      </c>
      <c r="N26" s="19">
        <f>$M$44-SUM($M$12:M26)</f>
        <v>138940823.26000002</v>
      </c>
    </row>
    <row r="27" spans="1:14">
      <c r="A27" s="21">
        <v>2020</v>
      </c>
      <c r="B27" s="4">
        <v>0</v>
      </c>
      <c r="C27" s="4">
        <v>0</v>
      </c>
      <c r="D27" s="4">
        <v>2881328.3</v>
      </c>
      <c r="E27" s="4">
        <v>3288671.7</v>
      </c>
      <c r="F27" s="7">
        <f t="shared" si="0"/>
        <v>6170000</v>
      </c>
      <c r="G27" s="9"/>
      <c r="H27" s="4">
        <v>255000</v>
      </c>
      <c r="I27" s="4">
        <v>116755</v>
      </c>
      <c r="J27" s="4">
        <v>0</v>
      </c>
      <c r="K27" s="4">
        <v>0</v>
      </c>
      <c r="L27" s="4">
        <f t="shared" si="1"/>
        <v>371755</v>
      </c>
      <c r="M27" s="17">
        <f t="shared" si="2"/>
        <v>6541755</v>
      </c>
      <c r="N27" s="19">
        <f>$M$44-SUM($M$12:M27)</f>
        <v>132399068.26000002</v>
      </c>
    </row>
    <row r="28" spans="1:14">
      <c r="A28" s="21">
        <v>2021</v>
      </c>
      <c r="B28" s="4">
        <v>0</v>
      </c>
      <c r="C28" s="4">
        <v>0</v>
      </c>
      <c r="D28" s="4">
        <v>2792990.2</v>
      </c>
      <c r="E28" s="4">
        <v>3577009.8</v>
      </c>
      <c r="F28" s="7">
        <f t="shared" si="0"/>
        <v>6370000</v>
      </c>
      <c r="G28" s="9"/>
      <c r="H28" s="4">
        <v>275000</v>
      </c>
      <c r="I28" s="4">
        <v>106555</v>
      </c>
      <c r="J28" s="4">
        <v>0</v>
      </c>
      <c r="K28" s="4">
        <v>0</v>
      </c>
      <c r="L28" s="4">
        <f t="shared" si="1"/>
        <v>381555</v>
      </c>
      <c r="M28" s="17">
        <f t="shared" si="2"/>
        <v>6751555</v>
      </c>
      <c r="N28" s="19">
        <f>$M$44-SUM($M$12:M28)</f>
        <v>125647513.26000002</v>
      </c>
    </row>
    <row r="29" spans="1:14">
      <c r="A29" s="21">
        <v>2022</v>
      </c>
      <c r="B29" s="4">
        <v>0</v>
      </c>
      <c r="C29" s="4">
        <v>0</v>
      </c>
      <c r="D29" s="4">
        <v>2711398.5</v>
      </c>
      <c r="E29" s="4">
        <v>3863601.5</v>
      </c>
      <c r="F29" s="7">
        <f t="shared" si="0"/>
        <v>6575000</v>
      </c>
      <c r="G29" s="9"/>
      <c r="H29" s="4">
        <v>305000</v>
      </c>
      <c r="I29" s="4">
        <v>95211.26</v>
      </c>
      <c r="J29" s="4">
        <v>0</v>
      </c>
      <c r="K29" s="4">
        <v>0</v>
      </c>
      <c r="L29" s="4">
        <f t="shared" si="1"/>
        <v>400211.26</v>
      </c>
      <c r="M29" s="17">
        <f t="shared" si="2"/>
        <v>6975211.2599999998</v>
      </c>
      <c r="N29" s="19">
        <f>$M$44-SUM($M$12:M29)</f>
        <v>118672302.00000001</v>
      </c>
    </row>
    <row r="30" spans="1:14">
      <c r="A30" s="21">
        <v>2023</v>
      </c>
      <c r="B30" s="4">
        <v>0</v>
      </c>
      <c r="C30" s="4">
        <v>0</v>
      </c>
      <c r="D30" s="4">
        <v>2625149.7999999998</v>
      </c>
      <c r="E30" s="4">
        <v>4164850.2</v>
      </c>
      <c r="F30" s="7">
        <f t="shared" si="0"/>
        <v>6790000</v>
      </c>
      <c r="G30" s="9"/>
      <c r="H30" s="4">
        <v>330000</v>
      </c>
      <c r="I30" s="4">
        <v>82630</v>
      </c>
      <c r="J30" s="4">
        <v>0</v>
      </c>
      <c r="K30" s="4">
        <v>0</v>
      </c>
      <c r="L30" s="4">
        <f t="shared" si="1"/>
        <v>412630</v>
      </c>
      <c r="M30" s="17">
        <f t="shared" si="2"/>
        <v>7202630</v>
      </c>
      <c r="N30" s="19">
        <f>$M$44-SUM($M$12:M30)</f>
        <v>111469672.00000001</v>
      </c>
    </row>
    <row r="31" spans="1:14">
      <c r="A31" s="21">
        <v>2024</v>
      </c>
      <c r="B31" s="4">
        <v>0</v>
      </c>
      <c r="C31" s="4">
        <v>0</v>
      </c>
      <c r="D31" s="4">
        <v>2541826</v>
      </c>
      <c r="E31" s="4">
        <v>4468174</v>
      </c>
      <c r="F31" s="7">
        <f t="shared" si="0"/>
        <v>7010000</v>
      </c>
      <c r="G31" s="9"/>
      <c r="H31" s="4">
        <v>355000</v>
      </c>
      <c r="I31" s="4">
        <v>68770</v>
      </c>
      <c r="J31" s="4">
        <v>0</v>
      </c>
      <c r="K31" s="4">
        <v>0</v>
      </c>
      <c r="L31" s="4">
        <f t="shared" si="1"/>
        <v>423770</v>
      </c>
      <c r="M31" s="17">
        <f t="shared" si="2"/>
        <v>7433770</v>
      </c>
      <c r="N31" s="19">
        <f>$M$44-SUM($M$12:M31)</f>
        <v>104035902.00000001</v>
      </c>
    </row>
    <row r="32" spans="1:14">
      <c r="A32" s="21">
        <v>2025</v>
      </c>
      <c r="B32" s="4">
        <v>0</v>
      </c>
      <c r="C32" s="4">
        <v>0</v>
      </c>
      <c r="D32" s="4">
        <v>2453780.7999999998</v>
      </c>
      <c r="E32" s="4">
        <v>4786219.2</v>
      </c>
      <c r="F32" s="7">
        <f t="shared" si="0"/>
        <v>7240000</v>
      </c>
      <c r="G32" s="9"/>
      <c r="H32" s="4">
        <v>380000</v>
      </c>
      <c r="I32" s="4">
        <v>53682</v>
      </c>
      <c r="J32" s="4">
        <v>0</v>
      </c>
      <c r="K32" s="4">
        <v>0</v>
      </c>
      <c r="L32" s="4">
        <f t="shared" si="1"/>
        <v>433682</v>
      </c>
      <c r="M32" s="17">
        <f t="shared" si="2"/>
        <v>7673682</v>
      </c>
      <c r="N32" s="19">
        <f>$M$44-SUM($M$12:M32)</f>
        <v>96362220.000000015</v>
      </c>
    </row>
    <row r="33" spans="1:14">
      <c r="A33" s="21">
        <v>2026</v>
      </c>
      <c r="B33" s="4">
        <v>0</v>
      </c>
      <c r="C33" s="4">
        <v>0</v>
      </c>
      <c r="D33" s="4">
        <v>2364342.5</v>
      </c>
      <c r="E33" s="4">
        <v>5110657.5</v>
      </c>
      <c r="F33" s="7">
        <f t="shared" si="0"/>
        <v>7475000</v>
      </c>
      <c r="G33" s="9"/>
      <c r="H33" s="4">
        <v>415000</v>
      </c>
      <c r="I33" s="4">
        <v>37532.5</v>
      </c>
      <c r="J33" s="4">
        <v>0</v>
      </c>
      <c r="K33" s="4">
        <v>0</v>
      </c>
      <c r="L33" s="4">
        <f t="shared" si="1"/>
        <v>452532.5</v>
      </c>
      <c r="M33" s="17">
        <f t="shared" si="2"/>
        <v>7927532.5</v>
      </c>
      <c r="N33" s="19">
        <f>$M$44-SUM($M$12:M33)</f>
        <v>88434687.500000015</v>
      </c>
    </row>
    <row r="34" spans="1:14">
      <c r="A34" s="21">
        <v>2027</v>
      </c>
      <c r="B34" s="4">
        <v>0</v>
      </c>
      <c r="C34" s="4">
        <v>0</v>
      </c>
      <c r="D34" s="4">
        <v>2283948.6</v>
      </c>
      <c r="E34" s="4">
        <v>5431051.4000000004</v>
      </c>
      <c r="F34" s="7">
        <f t="shared" si="0"/>
        <v>7715000</v>
      </c>
      <c r="G34" s="9"/>
      <c r="H34" s="4">
        <v>450000</v>
      </c>
      <c r="I34" s="4">
        <v>19687.5</v>
      </c>
      <c r="J34" s="4">
        <v>0</v>
      </c>
      <c r="K34" s="4">
        <v>0</v>
      </c>
      <c r="L34" s="4">
        <f t="shared" si="1"/>
        <v>469687.5</v>
      </c>
      <c r="M34" s="17">
        <f t="shared" si="2"/>
        <v>8184687.5</v>
      </c>
      <c r="N34" s="19">
        <f>$M$44-SUM($M$12:M34)</f>
        <v>80250000.000000015</v>
      </c>
    </row>
    <row r="35" spans="1:14">
      <c r="A35" s="24">
        <v>2028</v>
      </c>
      <c r="B35" s="25">
        <v>0</v>
      </c>
      <c r="C35" s="25">
        <v>0</v>
      </c>
      <c r="D35" s="25">
        <v>0</v>
      </c>
      <c r="E35" s="25">
        <v>7844163.2000000002</v>
      </c>
      <c r="F35" s="26">
        <f t="shared" si="0"/>
        <v>7844163.2000000002</v>
      </c>
      <c r="G35" s="27"/>
      <c r="H35" s="25">
        <v>0</v>
      </c>
      <c r="I35" s="25">
        <v>0</v>
      </c>
      <c r="J35" s="25">
        <v>2714309</v>
      </c>
      <c r="K35" s="25">
        <v>5735691</v>
      </c>
      <c r="L35" s="25">
        <f t="shared" si="1"/>
        <v>8450000</v>
      </c>
      <c r="M35" s="20">
        <f t="shared" si="2"/>
        <v>16294163.199999999</v>
      </c>
      <c r="N35" s="19">
        <f>$M$44-SUM($M$12:M35)</f>
        <v>63955836.800000012</v>
      </c>
    </row>
    <row r="36" spans="1:14">
      <c r="A36" s="21">
        <v>2029</v>
      </c>
      <c r="B36" s="4">
        <v>0</v>
      </c>
      <c r="C36" s="4">
        <v>0</v>
      </c>
      <c r="D36" s="14">
        <v>875836.8</v>
      </c>
      <c r="E36" s="4">
        <v>0</v>
      </c>
      <c r="F36" s="15">
        <f>B36+C36+D36+E36</f>
        <v>875836.8</v>
      </c>
      <c r="G36" s="9"/>
      <c r="H36" s="4">
        <v>0</v>
      </c>
      <c r="I36" s="4">
        <v>0</v>
      </c>
      <c r="J36" s="4">
        <v>0</v>
      </c>
      <c r="K36" s="4">
        <v>0</v>
      </c>
      <c r="L36" s="4">
        <f t="shared" si="1"/>
        <v>0</v>
      </c>
      <c r="M36" s="17">
        <f t="shared" si="2"/>
        <v>875836.8</v>
      </c>
      <c r="N36" s="19">
        <f>$M$44-SUM($M$12:M36)</f>
        <v>63080000.000000015</v>
      </c>
    </row>
    <row r="37" spans="1:14">
      <c r="A37" s="21">
        <v>2030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9"/>
      <c r="H37" s="4">
        <v>0</v>
      </c>
      <c r="I37" s="4">
        <v>0</v>
      </c>
      <c r="J37" s="4">
        <v>2584788.7999999998</v>
      </c>
      <c r="K37" s="4">
        <v>6425211.2000000002</v>
      </c>
      <c r="L37" s="4">
        <f t="shared" ref="L37:L43" si="3">H37+I37+J37+K37</f>
        <v>9010000</v>
      </c>
      <c r="M37" s="17">
        <f t="shared" si="2"/>
        <v>9010000</v>
      </c>
      <c r="N37" s="19">
        <f>$M$44-SUM($M$12:M37)</f>
        <v>54070000.000000015</v>
      </c>
    </row>
    <row r="38" spans="1:14">
      <c r="A38" s="21">
        <v>2031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9"/>
      <c r="H38" s="4">
        <v>0</v>
      </c>
      <c r="I38" s="4">
        <v>0</v>
      </c>
      <c r="J38" s="4">
        <v>2525508</v>
      </c>
      <c r="K38" s="4">
        <v>6774492</v>
      </c>
      <c r="L38" s="4">
        <f t="shared" si="3"/>
        <v>9300000</v>
      </c>
      <c r="M38" s="17">
        <f t="shared" si="2"/>
        <v>9300000</v>
      </c>
      <c r="N38" s="19">
        <f>$M$44-SUM($M$12:M38)</f>
        <v>44770000.000000015</v>
      </c>
    </row>
    <row r="39" spans="1:14">
      <c r="A39" s="21">
        <v>2032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9"/>
      <c r="H39" s="4">
        <v>0</v>
      </c>
      <c r="I39" s="4">
        <v>0</v>
      </c>
      <c r="J39" s="4">
        <v>2474728.25</v>
      </c>
      <c r="K39" s="4">
        <v>7130271.75</v>
      </c>
      <c r="L39" s="4">
        <f t="shared" si="3"/>
        <v>9605000</v>
      </c>
      <c r="M39" s="17">
        <f t="shared" si="2"/>
        <v>9605000</v>
      </c>
      <c r="N39" s="19">
        <f>$M$44-SUM($M$12:M39)</f>
        <v>35165000</v>
      </c>
    </row>
    <row r="40" spans="1:14">
      <c r="A40" s="21">
        <v>2033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9"/>
      <c r="H40" s="4">
        <v>0</v>
      </c>
      <c r="I40" s="4">
        <v>0</v>
      </c>
      <c r="J40" s="4">
        <v>2423126.85</v>
      </c>
      <c r="K40" s="4">
        <v>7491873.1500000004</v>
      </c>
      <c r="L40" s="4">
        <f t="shared" si="3"/>
        <v>9915000</v>
      </c>
      <c r="M40" s="17">
        <f t="shared" si="2"/>
        <v>9915000</v>
      </c>
      <c r="N40" s="19">
        <f>$M$44-SUM($M$12:M40)</f>
        <v>25250000</v>
      </c>
    </row>
    <row r="41" spans="1:14">
      <c r="A41" s="21">
        <v>2034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9"/>
      <c r="H41" s="4">
        <v>0</v>
      </c>
      <c r="I41" s="4">
        <v>0</v>
      </c>
      <c r="J41" s="4">
        <v>2324400</v>
      </c>
      <c r="K41" s="4">
        <v>7675600</v>
      </c>
      <c r="L41" s="4">
        <f t="shared" si="3"/>
        <v>10000000</v>
      </c>
      <c r="M41" s="17">
        <f t="shared" si="2"/>
        <v>10000000</v>
      </c>
      <c r="N41" s="19">
        <f>$M$44-SUM($M$12:M41)</f>
        <v>15250000</v>
      </c>
    </row>
    <row r="42" spans="1:14">
      <c r="A42" s="21">
        <v>2035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9"/>
      <c r="H42" s="4">
        <v>0</v>
      </c>
      <c r="I42" s="4">
        <v>0</v>
      </c>
      <c r="J42" s="4">
        <v>2210600</v>
      </c>
      <c r="K42" s="4">
        <v>7789400</v>
      </c>
      <c r="L42" s="4">
        <f t="shared" si="3"/>
        <v>10000000</v>
      </c>
      <c r="M42" s="17">
        <f t="shared" si="2"/>
        <v>10000000</v>
      </c>
      <c r="N42" s="19">
        <f>$M$44-SUM($M$12:M42)</f>
        <v>5250000</v>
      </c>
    </row>
    <row r="43" spans="1:14">
      <c r="A43" s="21">
        <v>2036</v>
      </c>
      <c r="B43" s="10">
        <v>0</v>
      </c>
      <c r="C43" s="10">
        <v>0</v>
      </c>
      <c r="D43" s="10">
        <v>0</v>
      </c>
      <c r="E43" s="10">
        <v>0</v>
      </c>
      <c r="F43" s="11">
        <f>B43+C43+D43+E43</f>
        <v>0</v>
      </c>
      <c r="G43" s="9"/>
      <c r="H43" s="10">
        <v>0</v>
      </c>
      <c r="I43" s="10">
        <v>0</v>
      </c>
      <c r="J43" s="10">
        <v>174772.5</v>
      </c>
      <c r="K43" s="10">
        <v>5075227.5</v>
      </c>
      <c r="L43" s="10">
        <f t="shared" si="3"/>
        <v>5250000</v>
      </c>
      <c r="M43" s="18">
        <f t="shared" si="2"/>
        <v>5250000</v>
      </c>
      <c r="N43" s="19">
        <f>$M$44-SUM($M$12:M43)</f>
        <v>0</v>
      </c>
    </row>
    <row r="44" spans="1:14">
      <c r="B44" s="4">
        <f>SUM(B12:B43)</f>
        <v>3000000</v>
      </c>
      <c r="C44" s="4">
        <f>SUM(C12:C43)</f>
        <v>726955.46</v>
      </c>
      <c r="D44" s="4">
        <f>SUM(D12:D43)</f>
        <v>37998093.449999996</v>
      </c>
      <c r="E44" s="4">
        <f>SUM(E12:E43)</f>
        <v>55221906.550000004</v>
      </c>
      <c r="F44" s="4">
        <f>SUM(F12:F43)</f>
        <v>96946955.460000008</v>
      </c>
      <c r="H44" s="6">
        <f t="shared" ref="H44:M44" si="4">SUM(H12:H43)</f>
        <v>4565000</v>
      </c>
      <c r="I44" s="6">
        <f t="shared" si="4"/>
        <v>2872503.34</v>
      </c>
      <c r="J44" s="6">
        <f t="shared" si="4"/>
        <v>17432233.399999999</v>
      </c>
      <c r="K44" s="6">
        <f t="shared" si="4"/>
        <v>54097766.600000001</v>
      </c>
      <c r="L44" s="6">
        <f t="shared" si="4"/>
        <v>78967503.340000004</v>
      </c>
      <c r="M44" s="19">
        <f t="shared" si="4"/>
        <v>175914458.80000001</v>
      </c>
      <c r="N44" s="19"/>
    </row>
  </sheetData>
  <mergeCells count="4">
    <mergeCell ref="H7:I7"/>
    <mergeCell ref="J7:K7"/>
    <mergeCell ref="B7:C7"/>
    <mergeCell ref="D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AUSD Capital Appreciation Bonds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AUSD Capital Appreciation Bonds</dc:title>
  <dc:creator>Action Alameda News</dc:creator>
  <dc:description>www.Action-Alameda-News.com</dc:description>
  <cp:lastModifiedBy>David Howard</cp:lastModifiedBy>
  <dcterms:created xsi:type="dcterms:W3CDTF">2014-01-11T19:41:03Z</dcterms:created>
  <dcterms:modified xsi:type="dcterms:W3CDTF">2014-01-12T02:05:13Z</dcterms:modified>
</cp:coreProperties>
</file>